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emsc\D\Projetos\Projetos 2025\Construção Escola na Vila Osório\1. LICITAÇÃO\"/>
    </mc:Choice>
  </mc:AlternateContent>
  <xr:revisionPtr revIDLastSave="0" documentId="13_ncr:1_{C2057F53-8351-4B8F-83F3-00A62523E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 Sintético" sheetId="1" r:id="rId1"/>
    <sheet name="cronograma" sheetId="2" r:id="rId2"/>
  </sheets>
  <calcPr calcId="191029"/>
</workbook>
</file>

<file path=xl/calcChain.xml><?xml version="1.0" encoding="utf-8"?>
<calcChain xmlns="http://schemas.openxmlformats.org/spreadsheetml/2006/main">
  <c r="AP6" i="2" l="1"/>
  <c r="B8" i="2"/>
  <c r="B7" i="2"/>
  <c r="B6" i="2"/>
  <c r="D9" i="2"/>
  <c r="AP8" i="2"/>
  <c r="AP7" i="2"/>
  <c r="H16" i="1" l="1"/>
  <c r="I16" i="1" s="1"/>
  <c r="H10" i="1"/>
  <c r="I10" i="1" s="1"/>
  <c r="H21" i="1"/>
  <c r="I21" i="1" s="1"/>
  <c r="H18" i="1"/>
  <c r="I18" i="1" s="1"/>
  <c r="H7" i="1"/>
  <c r="I7" i="1" s="1"/>
  <c r="H15" i="1"/>
  <c r="I15" i="1" s="1"/>
  <c r="H17" i="1"/>
  <c r="I17" i="1" s="1"/>
  <c r="H8" i="1"/>
  <c r="I8" i="1" s="1"/>
  <c r="H14" i="1"/>
  <c r="I14" i="1" s="1"/>
  <c r="H11" i="1"/>
  <c r="I11" i="1" s="1"/>
  <c r="H9" i="1"/>
  <c r="I9" i="1" s="1"/>
  <c r="H20" i="1"/>
  <c r="I20" i="1" s="1"/>
  <c r="H13" i="1"/>
  <c r="I13" i="1" s="1"/>
  <c r="H6" i="1"/>
  <c r="I6" i="1" s="1"/>
  <c r="H5" i="1" l="1"/>
  <c r="I5" i="1" s="1"/>
  <c r="H19" i="1"/>
  <c r="I19" i="1" s="1"/>
  <c r="C8" i="2" s="1"/>
  <c r="H12" i="1"/>
  <c r="I12" i="1" s="1"/>
  <c r="C7" i="2" s="1"/>
  <c r="M8" i="2" l="1"/>
  <c r="K8" i="2"/>
  <c r="E8" i="2"/>
  <c r="AC8" i="2"/>
  <c r="O8" i="2"/>
  <c r="AK8" i="2"/>
  <c r="AG8" i="2"/>
  <c r="AE8" i="2"/>
  <c r="Y8" i="2"/>
  <c r="G8" i="2"/>
  <c r="I8" i="2"/>
  <c r="Q8" i="2"/>
  <c r="AM8" i="2"/>
  <c r="AA8" i="2"/>
  <c r="W8" i="2"/>
  <c r="U8" i="2"/>
  <c r="AI8" i="2"/>
  <c r="S8" i="2"/>
  <c r="W7" i="2"/>
  <c r="AI7" i="2"/>
  <c r="AC7" i="2"/>
  <c r="AE7" i="2"/>
  <c r="Q7" i="2"/>
  <c r="U7" i="2"/>
  <c r="M7" i="2"/>
  <c r="E7" i="2"/>
  <c r="S7" i="2"/>
  <c r="I7" i="2"/>
  <c r="Y7" i="2"/>
  <c r="O7" i="2"/>
  <c r="AM7" i="2"/>
  <c r="AA7" i="2"/>
  <c r="G7" i="2"/>
  <c r="K7" i="2"/>
  <c r="AG7" i="2"/>
  <c r="AK7" i="2"/>
  <c r="C6" i="2"/>
  <c r="O6" i="2" s="1"/>
  <c r="M6" i="2"/>
  <c r="W6" i="2"/>
  <c r="K6" i="2"/>
  <c r="K9" i="2" s="1"/>
  <c r="I6" i="2"/>
  <c r="AI6" i="2"/>
  <c r="AI9" i="2" s="1"/>
  <c r="AG6" i="2"/>
  <c r="AC6" i="2"/>
  <c r="AA6" i="2"/>
  <c r="AA9" i="2" s="1"/>
  <c r="Y6" i="2"/>
  <c r="U6" i="2"/>
  <c r="Q6" i="2"/>
  <c r="Q9" i="2" s="1"/>
  <c r="J1" i="1"/>
  <c r="H2" i="2" s="1"/>
  <c r="I9" i="2" l="1"/>
  <c r="W9" i="2"/>
  <c r="M9" i="2"/>
  <c r="O9" i="2"/>
  <c r="U9" i="2"/>
  <c r="Y9" i="2"/>
  <c r="AC9" i="2"/>
  <c r="AG9" i="2"/>
  <c r="AM6" i="2"/>
  <c r="AM9" i="2" s="1"/>
  <c r="J12" i="1"/>
  <c r="S6" i="2"/>
  <c r="S9" i="2" s="1"/>
  <c r="G6" i="2"/>
  <c r="G9" i="2" s="1"/>
  <c r="AK6" i="2"/>
  <c r="AK9" i="2" s="1"/>
  <c r="C9" i="2"/>
  <c r="AJ9" i="2" s="1"/>
  <c r="AE6" i="2"/>
  <c r="AE9" i="2" s="1"/>
  <c r="AF9" i="2" s="1"/>
  <c r="E6" i="2"/>
  <c r="E9" i="2" s="1"/>
  <c r="J5" i="1"/>
  <c r="J11" i="1"/>
  <c r="J7" i="1"/>
  <c r="J14" i="1"/>
  <c r="J10" i="1"/>
  <c r="J13" i="1"/>
  <c r="J21" i="1"/>
  <c r="J20" i="1"/>
  <c r="J17" i="1"/>
  <c r="J15" i="1"/>
  <c r="J16" i="1"/>
  <c r="J9" i="1"/>
  <c r="J8" i="1"/>
  <c r="J18" i="1"/>
  <c r="J6" i="1"/>
  <c r="J19" i="1"/>
  <c r="F9" i="2" l="1"/>
  <c r="H9" i="2"/>
  <c r="Z9" i="2"/>
  <c r="AN9" i="2"/>
  <c r="V9" i="2"/>
  <c r="N9" i="2"/>
  <c r="T9" i="2"/>
  <c r="X9" i="2"/>
  <c r="L9" i="2"/>
  <c r="AL9" i="2"/>
  <c r="J9" i="2"/>
  <c r="AD9" i="2"/>
  <c r="AH9" i="2"/>
  <c r="P9" i="2"/>
  <c r="R9" i="2"/>
  <c r="AB9" i="2"/>
  <c r="E10" i="2"/>
  <c r="AP9" i="2" l="1"/>
  <c r="G10" i="2"/>
  <c r="I10" i="2" s="1"/>
  <c r="K10" i="2" s="1"/>
  <c r="M10" i="2" s="1"/>
  <c r="O10" i="2" s="1"/>
  <c r="Q10" i="2" s="1"/>
  <c r="S10" i="2" s="1"/>
  <c r="U10" i="2" s="1"/>
  <c r="W10" i="2" s="1"/>
  <c r="Y10" i="2" s="1"/>
  <c r="AA10" i="2" s="1"/>
  <c r="AC10" i="2" s="1"/>
  <c r="AE10" i="2" s="1"/>
  <c r="AG10" i="2" s="1"/>
  <c r="AI10" i="2" s="1"/>
  <c r="AK10" i="2" s="1"/>
  <c r="AM10" i="2" s="1"/>
  <c r="F10" i="2"/>
  <c r="H10" i="2" s="1"/>
  <c r="J10" i="2" s="1"/>
  <c r="L10" i="2" s="1"/>
  <c r="N10" i="2" s="1"/>
  <c r="P10" i="2" s="1"/>
  <c r="R10" i="2" s="1"/>
  <c r="T10" i="2" s="1"/>
  <c r="V10" i="2" s="1"/>
  <c r="X10" i="2" s="1"/>
  <c r="Z10" i="2" s="1"/>
  <c r="AB10" i="2" s="1"/>
  <c r="AD10" i="2" s="1"/>
  <c r="AF10" i="2" s="1"/>
  <c r="AH10" i="2" s="1"/>
  <c r="AJ10" i="2" s="1"/>
  <c r="AL10" i="2" s="1"/>
  <c r="AN10" i="2" s="1"/>
</calcChain>
</file>

<file path=xl/sharedStrings.xml><?xml version="1.0" encoding="utf-8"?>
<sst xmlns="http://schemas.openxmlformats.org/spreadsheetml/2006/main" count="152" uniqueCount="107">
  <si>
    <t>Valor Final do Orçamento</t>
  </si>
  <si>
    <t>BDI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</si>
  <si>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</si>
  <si>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</si>
  <si>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</si>
  <si>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</si>
  <si>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</si>
  <si>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</si>
  <si>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</si>
  <si>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</si>
  <si>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</si>
  <si>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</si>
  <si>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</si>
  <si>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 </t>
  </si>
  <si>
    <t>CANTEIRO DE OBRAS</t>
  </si>
  <si>
    <t/>
  </si>
  <si>
    <t xml:space="preserve"> 1.1 </t>
  </si>
  <si>
    <t xml:space="preserve"> ED-50155 </t>
  </si>
  <si>
    <t>SETOP</t>
  </si>
  <si>
    <t>LOCAÇÃO DE BANHEIRO QUÍMICO, DIMENSÃO (110X120X230)CM, LINHA PADRÃO, CONTENDO UMA (1) PIA/HIGIENIZADOR DE MÃOS, INCLUSIVE MANUTENÇÃO E MOBILIZAÇÃO/DESMOBILIZAÇÃO</t>
  </si>
  <si>
    <t>mês</t>
  </si>
  <si>
    <t xml:space="preserve"> 1.2 </t>
  </si>
  <si>
    <t xml:space="preserve"> PMI-032 </t>
  </si>
  <si>
    <t>Próprio</t>
  </si>
  <si>
    <t>EXECUÇÃO DE DEPÓSITO EM CANTEIRO DE OBRA EM CHAPA DE MADEIRA COMPENSADA, NÃO INCLUSO MOBILIÁRIO</t>
  </si>
  <si>
    <t>m²</t>
  </si>
  <si>
    <t xml:space="preserve"> 1.3 </t>
  </si>
  <si>
    <t xml:space="preserve"> PMI-049 </t>
  </si>
  <si>
    <t>EXECUÇÃO DE CENTRAL DE FÔRMAS, PRODUÇÃO DE ARGAMASSA OU CONCRETO EM CANTEIRO DE OBRA, NÃO INCLUSO MOBILIÁRIO E EQUIPAMENTOS. AF_04/2016</t>
  </si>
  <si>
    <t xml:space="preserve"> 1.4 </t>
  </si>
  <si>
    <t xml:space="preserve"> 100289 </t>
  </si>
  <si>
    <t>SINAPI</t>
  </si>
  <si>
    <t>VIGIA DIURNO COM ENCARGOS COMPLEMENTARES</t>
  </si>
  <si>
    <t>H</t>
  </si>
  <si>
    <t xml:space="preserve"> 1.5 </t>
  </si>
  <si>
    <t xml:space="preserve"> ED-21781 </t>
  </si>
  <si>
    <t>VIGIA NOTURNO COM ENCARGOS COMPLEMENTARES</t>
  </si>
  <si>
    <t>hora</t>
  </si>
  <si>
    <t xml:space="preserve"> 1.6 </t>
  </si>
  <si>
    <t xml:space="preserve"> 90778 </t>
  </si>
  <si>
    <t>ENGENHEIRO CIVIL DE OBRA PLENO COM ENCARGOS COMPLEMENTARES</t>
  </si>
  <si>
    <t xml:space="preserve"> 2 </t>
  </si>
  <si>
    <t>LAUDOS AVCB</t>
  </si>
  <si>
    <t xml:space="preserve"> 2.1 </t>
  </si>
  <si>
    <t xml:space="preserve"> 00000001 </t>
  </si>
  <si>
    <t>Laudo de Instalação / Manutenção CMAR, conforme IT-10, Inclusive emissão de ART / RRT</t>
  </si>
  <si>
    <t>un</t>
  </si>
  <si>
    <t xml:space="preserve"> 2.2 </t>
  </si>
  <si>
    <t xml:space="preserve"> 00000002 </t>
  </si>
  <si>
    <t>Laudo de Instalação / Manutenção de medidas contra incêndio / Inclusive emissão de ART / RRT</t>
  </si>
  <si>
    <t xml:space="preserve"> 2.3 </t>
  </si>
  <si>
    <t xml:space="preserve"> 00000003 </t>
  </si>
  <si>
    <t>Laudo de Instalação / Manutenção de sistema de utilização de Gás Inflamável / Inclusive emissão de ART / RRT</t>
  </si>
  <si>
    <t xml:space="preserve"> 2.4 </t>
  </si>
  <si>
    <t xml:space="preserve"> 00000004 </t>
  </si>
  <si>
    <t>Laudo de conformidade de instalações elétricas, conforme IT-41, inclusive emissão de ART / RRT</t>
  </si>
  <si>
    <t xml:space="preserve"> 2.5 </t>
  </si>
  <si>
    <t xml:space="preserve"> 00000005 </t>
  </si>
  <si>
    <t>Laudo de conformidade de SPDA, conforme IT-41, inclusive emissão de ART / RRT</t>
  </si>
  <si>
    <t xml:space="preserve"> 2.6 </t>
  </si>
  <si>
    <t xml:space="preserve"> 00000006 </t>
  </si>
  <si>
    <t>Treinamento de brigada de incêndio, inclusive Atestado</t>
  </si>
  <si>
    <t xml:space="preserve"> 3 </t>
  </si>
  <si>
    <t>PAISAGISMO</t>
  </si>
  <si>
    <t xml:space="preserve"> 3.1 </t>
  </si>
  <si>
    <t xml:space="preserve"> 16.03.002 </t>
  </si>
  <si>
    <t>FDE</t>
  </si>
  <si>
    <t>GRAMA ESMERALDA EM PLACAS</t>
  </si>
  <si>
    <t xml:space="preserve"> 3.2 </t>
  </si>
  <si>
    <t xml:space="preserve"> 34.01.020 </t>
  </si>
  <si>
    <t>CPOS/CDHU</t>
  </si>
  <si>
    <t>LIMPEZA E REGULARIZAÇÃO DE ÁREAS PARA AJARDINAMENTO (JARDINS E CANTEIROS)</t>
  </si>
  <si>
    <t>OBRA:</t>
  </si>
  <si>
    <t>Construção de Escola Municipal na Vila Osório</t>
  </si>
  <si>
    <t>ENDEREÇO</t>
  </si>
  <si>
    <t>Rua Brotero de Almeida, 219. Vila Osório. Itararé SP</t>
  </si>
  <si>
    <t>ITEM 2 - CONTRAPARTIDA</t>
  </si>
  <si>
    <t>Luciana Lepe Tonaki</t>
  </si>
  <si>
    <t>Arquiteta e Urbanista</t>
  </si>
  <si>
    <t>CAU A844136</t>
  </si>
  <si>
    <t>OBRA: Construção de Escola Municipal na Vila Osório</t>
  </si>
  <si>
    <t>ENDEREÇO:Rua Brotero de Almeida, 219. Vila Osório. Itararé SP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</si>
  <si>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</si>
  <si>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</si>
  <si>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</si>
  <si>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</si>
  <si>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</si>
  <si>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</si>
  <si>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</si>
  <si>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</si>
  <si>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</si>
  <si>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</si>
  <si>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</si>
  <si>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</si>
  <si>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</si>
  <si>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</si>
  <si>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</si>
  <si>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</si>
  <si>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</si>
  <si>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</si>
  <si>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CÓD.</t>
  </si>
  <si>
    <t>ITEM</t>
  </si>
  <si>
    <t>CUSTO</t>
  </si>
  <si>
    <t>%</t>
  </si>
  <si>
    <t>R$</t>
  </si>
  <si>
    <t>TOTAL</t>
  </si>
  <si>
    <t>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</si>
</sst>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&quot;R$ &quot;#,##0.00"/>
    <numFmt numFmtId="166" formatCode="&quot;R$&quot;#,##0.00"/>
  </numFmts>
  <fonts count="27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1"/>
      <name val="Arial"/>
      <family val="2"/>
    </font>
    <font>
      <b/>
      <sz val="10"/>
      <color rgb="FFFF0000"/>
      <name val="Arial"/>
      <family val="1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9"/>
      <color rgb="FF000000"/>
      <name val="Arial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6" fillId="0" borderId="0"/>
  </cellStyleXfs>
  <cellXfs count="70">
    <xf numFmtId="0" fontId="0" fillId="0" borderId="0" xfId="0"/>
    <xf numFmtId="0" fontId="1" fillId="2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right" vertical="top" wrapText="1"/>
    </xf>
    <xf numFmtId="0" fontId="4" fillId="5" borderId="5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right" vertical="top" wrapText="1"/>
    </xf>
    <xf numFmtId="4" fontId="7" fillId="8" borderId="8" xfId="0" applyNumberFormat="1" applyFont="1" applyFill="1" applyBorder="1" applyAlignment="1">
      <alignment horizontal="right" vertical="top" wrapText="1"/>
    </xf>
    <xf numFmtId="164" fontId="8" fillId="9" borderId="9" xfId="0" applyNumberFormat="1" applyFont="1" applyFill="1" applyBorder="1" applyAlignment="1">
      <alignment horizontal="right" vertical="top" wrapText="1"/>
    </xf>
    <xf numFmtId="0" fontId="10" fillId="10" borderId="10" xfId="0" applyFont="1" applyFill="1" applyBorder="1" applyAlignment="1">
      <alignment horizontal="left" vertical="top" wrapText="1"/>
    </xf>
    <xf numFmtId="0" fontId="11" fillId="11" borderId="11" xfId="0" applyFont="1" applyFill="1" applyBorder="1" applyAlignment="1">
      <alignment horizontal="center" vertical="top" wrapText="1"/>
    </xf>
    <xf numFmtId="0" fontId="12" fillId="12" borderId="12" xfId="0" applyFont="1" applyFill="1" applyBorder="1" applyAlignment="1">
      <alignment horizontal="right" vertical="top" wrapText="1"/>
    </xf>
    <xf numFmtId="4" fontId="13" fillId="13" borderId="13" xfId="0" applyNumberFormat="1" applyFont="1" applyFill="1" applyBorder="1" applyAlignment="1">
      <alignment horizontal="right" vertical="top" wrapText="1"/>
    </xf>
    <xf numFmtId="164" fontId="14" fillId="14" borderId="14" xfId="0" applyNumberFormat="1" applyFont="1" applyFill="1" applyBorder="1" applyAlignment="1">
      <alignment horizontal="right" vertical="top" wrapText="1"/>
    </xf>
    <xf numFmtId="0" fontId="15" fillId="15" borderId="15" xfId="0" applyFont="1" applyFill="1" applyBorder="1" applyAlignment="1">
      <alignment horizontal="left" vertical="top" wrapText="1"/>
    </xf>
    <xf numFmtId="0" fontId="16" fillId="16" borderId="16" xfId="0" applyFont="1" applyFill="1" applyBorder="1" applyAlignment="1">
      <alignment horizontal="center" vertical="top" wrapText="1"/>
    </xf>
    <xf numFmtId="0" fontId="17" fillId="17" borderId="17" xfId="0" applyFont="1" applyFill="1" applyBorder="1" applyAlignment="1">
      <alignment horizontal="right" vertical="top" wrapText="1"/>
    </xf>
    <xf numFmtId="4" fontId="18" fillId="18" borderId="18" xfId="0" applyNumberFormat="1" applyFont="1" applyFill="1" applyBorder="1" applyAlignment="1">
      <alignment horizontal="right" vertical="top" wrapText="1"/>
    </xf>
    <xf numFmtId="164" fontId="19" fillId="19" borderId="19" xfId="0" applyNumberFormat="1" applyFont="1" applyFill="1" applyBorder="1" applyAlignment="1">
      <alignment horizontal="right" vertical="top" wrapText="1"/>
    </xf>
    <xf numFmtId="0" fontId="20" fillId="20" borderId="0" xfId="0" applyFont="1" applyFill="1" applyAlignment="1">
      <alignment horizontal="left" vertical="top" wrapText="1"/>
    </xf>
    <xf numFmtId="0" fontId="0" fillId="21" borderId="0" xfId="0" applyFill="1"/>
    <xf numFmtId="0" fontId="22" fillId="21" borderId="0" xfId="0" applyFont="1" applyFill="1" applyAlignment="1">
      <alignment horizontal="left" vertical="center"/>
    </xf>
    <xf numFmtId="0" fontId="9" fillId="22" borderId="0" xfId="0" applyFont="1" applyFill="1" applyAlignment="1">
      <alignment horizontal="left" vertical="top" wrapText="1"/>
    </xf>
    <xf numFmtId="0" fontId="22" fillId="22" borderId="0" xfId="0" applyFont="1" applyFill="1" applyAlignment="1">
      <alignment horizontal="left" vertical="center" wrapText="1"/>
    </xf>
    <xf numFmtId="4" fontId="23" fillId="23" borderId="0" xfId="0" applyNumberFormat="1" applyFont="1" applyFill="1" applyAlignment="1">
      <alignment horizontal="right" vertical="top" wrapText="1"/>
    </xf>
    <xf numFmtId="0" fontId="20" fillId="23" borderId="20" xfId="0" applyFont="1" applyFill="1" applyBorder="1" applyAlignment="1">
      <alignment horizontal="left" vertical="top" wrapText="1"/>
    </xf>
    <xf numFmtId="164" fontId="21" fillId="23" borderId="0" xfId="0" applyNumberFormat="1" applyFont="1" applyFill="1" applyAlignment="1">
      <alignment horizontal="right" vertical="top" wrapText="1"/>
    </xf>
    <xf numFmtId="0" fontId="20" fillId="22" borderId="0" xfId="0" applyFont="1" applyFill="1" applyAlignment="1">
      <alignment horizontal="left" vertical="top" wrapText="1"/>
    </xf>
    <xf numFmtId="0" fontId="22" fillId="2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4" borderId="22" xfId="0" applyFont="1" applyFill="1" applyBorder="1" applyAlignment="1">
      <alignment vertical="center"/>
    </xf>
    <xf numFmtId="0" fontId="24" fillId="24" borderId="23" xfId="0" applyFont="1" applyFill="1" applyBorder="1" applyAlignment="1">
      <alignment vertical="center"/>
    </xf>
    <xf numFmtId="0" fontId="24" fillId="24" borderId="27" xfId="0" applyFont="1" applyFill="1" applyBorder="1" applyAlignment="1" applyProtection="1">
      <alignment horizontal="center" vertical="center"/>
      <protection locked="0"/>
    </xf>
    <xf numFmtId="0" fontId="24" fillId="24" borderId="1" xfId="0" applyFont="1" applyFill="1" applyBorder="1" applyAlignment="1" applyProtection="1">
      <alignment horizontal="center" vertical="center"/>
      <protection locked="0"/>
    </xf>
    <xf numFmtId="0" fontId="24" fillId="24" borderId="1" xfId="0" applyFont="1" applyFill="1" applyBorder="1" applyAlignment="1">
      <alignment horizontal="center" vertical="center"/>
    </xf>
    <xf numFmtId="0" fontId="0" fillId="26" borderId="0" xfId="0" applyFill="1"/>
    <xf numFmtId="0" fontId="24" fillId="25" borderId="29" xfId="0" applyFont="1" applyFill="1" applyBorder="1" applyAlignment="1">
      <alignment horizontal="center" vertical="center"/>
    </xf>
    <xf numFmtId="1" fontId="25" fillId="0" borderId="27" xfId="1" applyNumberFormat="1" applyFont="1" applyBorder="1" applyAlignment="1">
      <alignment horizontal="center" vertical="center"/>
    </xf>
    <xf numFmtId="2" fontId="24" fillId="0" borderId="1" xfId="1" applyNumberFormat="1" applyFont="1" applyBorder="1" applyAlignment="1">
      <alignment vertical="center"/>
    </xf>
    <xf numFmtId="165" fontId="25" fillId="0" borderId="1" xfId="1" applyNumberFormat="1" applyFont="1" applyBorder="1" applyAlignment="1">
      <alignment horizontal="center" vertical="center"/>
    </xf>
    <xf numFmtId="10" fontId="25" fillId="0" borderId="1" xfId="0" applyNumberFormat="1" applyFont="1" applyBorder="1" applyAlignment="1">
      <alignment horizontal="right" vertical="center"/>
    </xf>
    <xf numFmtId="165" fontId="25" fillId="0" borderId="1" xfId="0" applyNumberFormat="1" applyFont="1" applyBorder="1" applyAlignment="1">
      <alignment horizontal="right" vertical="center"/>
    </xf>
    <xf numFmtId="10" fontId="0" fillId="0" borderId="0" xfId="0" applyNumberFormat="1"/>
    <xf numFmtId="165" fontId="24" fillId="24" borderId="1" xfId="1" applyNumberFormat="1" applyFont="1" applyFill="1" applyBorder="1" applyAlignment="1">
      <alignment horizontal="center" vertical="center"/>
    </xf>
    <xf numFmtId="10" fontId="24" fillId="24" borderId="1" xfId="0" applyNumberFormat="1" applyFont="1" applyFill="1" applyBorder="1" applyAlignment="1">
      <alignment horizontal="center" vertical="center"/>
    </xf>
    <xf numFmtId="166" fontId="24" fillId="24" borderId="1" xfId="0" applyNumberFormat="1" applyFont="1" applyFill="1" applyBorder="1" applyAlignment="1">
      <alignment horizontal="center" vertical="center"/>
    </xf>
    <xf numFmtId="0" fontId="24" fillId="24" borderId="32" xfId="0" applyFont="1" applyFill="1" applyBorder="1" applyAlignment="1">
      <alignment horizontal="center" vertical="center"/>
    </xf>
    <xf numFmtId="0" fontId="24" fillId="24" borderId="33" xfId="0" applyFont="1" applyFill="1" applyBorder="1" applyAlignment="1">
      <alignment horizontal="center" vertical="center"/>
    </xf>
    <xf numFmtId="166" fontId="24" fillId="24" borderId="31" xfId="0" applyNumberFormat="1" applyFont="1" applyFill="1" applyBorder="1" applyAlignment="1">
      <alignment horizontal="center" vertical="center"/>
    </xf>
    <xf numFmtId="10" fontId="24" fillId="24" borderId="31" xfId="0" applyNumberFormat="1" applyFont="1" applyFill="1" applyBorder="1" applyAlignment="1">
      <alignment horizontal="center" vertical="center"/>
    </xf>
    <xf numFmtId="10" fontId="24" fillId="0" borderId="1" xfId="0" applyNumberFormat="1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/>
    </xf>
    <xf numFmtId="0" fontId="24" fillId="26" borderId="1" xfId="0" applyFont="1" applyFill="1" applyBorder="1" applyAlignment="1">
      <alignment horizontal="center" vertical="center"/>
    </xf>
    <xf numFmtId="0" fontId="24" fillId="26" borderId="28" xfId="0" applyFont="1" applyFill="1" applyBorder="1" applyAlignment="1">
      <alignment horizontal="center" vertical="center"/>
    </xf>
    <xf numFmtId="0" fontId="20" fillId="23" borderId="0" xfId="0" applyFont="1" applyFill="1" applyAlignment="1">
      <alignment horizontal="left" vertical="top" wrapText="1"/>
    </xf>
    <xf numFmtId="0" fontId="20" fillId="23" borderId="20" xfId="0" applyFont="1" applyFill="1" applyBorder="1" applyAlignment="1">
      <alignment horizontal="left" vertical="top" wrapText="1"/>
    </xf>
    <xf numFmtId="0" fontId="22" fillId="21" borderId="0" xfId="0" applyFont="1" applyFill="1" applyAlignment="1">
      <alignment horizontal="left" vertical="center"/>
    </xf>
    <xf numFmtId="0" fontId="23" fillId="23" borderId="0" xfId="0" applyFont="1" applyFill="1" applyAlignment="1">
      <alignment horizontal="left" vertical="top" wrapText="1"/>
    </xf>
    <xf numFmtId="0" fontId="22" fillId="22" borderId="21" xfId="0" applyFont="1" applyFill="1" applyBorder="1" applyAlignment="1">
      <alignment horizontal="left" vertical="center" wrapText="1"/>
    </xf>
    <xf numFmtId="0" fontId="25" fillId="24" borderId="24" xfId="0" applyFont="1" applyFill="1" applyBorder="1"/>
    <xf numFmtId="0" fontId="25" fillId="24" borderId="25" xfId="0" applyFont="1" applyFill="1" applyBorder="1"/>
    <xf numFmtId="0" fontId="24" fillId="26" borderId="23" xfId="0" applyFont="1" applyFill="1" applyBorder="1" applyAlignment="1">
      <alignment horizontal="center" vertical="center"/>
    </xf>
    <xf numFmtId="1" fontId="24" fillId="24" borderId="30" xfId="1" applyNumberFormat="1" applyFont="1" applyFill="1" applyBorder="1" applyAlignment="1">
      <alignment horizontal="center" vertical="center"/>
    </xf>
    <xf numFmtId="1" fontId="24" fillId="24" borderId="31" xfId="1" applyNumberFormat="1" applyFont="1" applyFill="1" applyBorder="1" applyAlignment="1">
      <alignment horizontal="center" vertical="center"/>
    </xf>
    <xf numFmtId="0" fontId="24" fillId="25" borderId="23" xfId="0" applyFont="1" applyFill="1" applyBorder="1" applyAlignment="1">
      <alignment horizontal="center" vertical="center"/>
    </xf>
    <xf numFmtId="0" fontId="24" fillId="25" borderId="26" xfId="0" applyFont="1" applyFill="1" applyBorder="1" applyAlignment="1">
      <alignment horizontal="center" vertical="center"/>
    </xf>
    <xf numFmtId="0" fontId="24" fillId="26" borderId="26" xfId="0" applyFont="1" applyFill="1" applyBorder="1" applyAlignment="1">
      <alignment horizontal="center" vertical="center"/>
    </xf>
    <xf numFmtId="2" fontId="24" fillId="24" borderId="27" xfId="1" applyNumberFormat="1" applyFont="1" applyFill="1" applyBorder="1" applyAlignment="1">
      <alignment horizontal="center" vertical="center"/>
    </xf>
    <xf numFmtId="2" fontId="24" fillId="24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Plan1" xfId="1" xr:uid="{47EDEE9A-D9C5-4072-9B64-86B189B5CA7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0</xdr:col>
      <xdr:colOff>889584</xdr:colOff>
      <xdr:row>2</xdr:row>
      <xdr:rowOff>536575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9D4585-CF21-46D0-B247-5F0747AA1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5725"/>
          <a:ext cx="794334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showWhiteSpace="0" workbookViewId="0">
      <selection activeCell="D24" sqref="D24:D27"/>
    </sheetView>
  </sheetViews>
  <sheetFormatPr defaultRowHeight="14.25"/>
  <cols>
    <col min="1" max="2" width="13" bestFit="1" customWidth="1"/>
    <col min="3" max="3" width="13.25" bestFit="1" customWidth="1"/>
    <col min="4" max="4" width="60" bestFit="1" customWidth="1"/>
    <col min="5" max="5" width="8" bestFit="1" customWidth="1"/>
    <col min="6" max="11" width="13" bestFit="1" customWidth="1"/>
  </cols>
  <sheetData>
    <row r="1" spans="1:10" ht="30" customHeight="1">
      <c r="A1" s="19"/>
      <c r="B1" s="27"/>
      <c r="C1" s="21" t="s">
        <v>72</v>
      </c>
      <c r="D1" s="21" t="s">
        <v>73</v>
      </c>
      <c r="E1" s="27"/>
      <c r="F1" s="27"/>
      <c r="G1" s="27"/>
      <c r="H1" s="55" t="s">
        <v>0</v>
      </c>
      <c r="I1" s="55"/>
      <c r="J1" s="24">
        <f>I5 + I12 + I19</f>
        <v>0</v>
      </c>
    </row>
    <row r="2" spans="1:10" ht="20.100000000000001" customHeight="1">
      <c r="A2" s="19"/>
      <c r="B2" s="27"/>
      <c r="C2" s="23" t="s">
        <v>74</v>
      </c>
      <c r="D2" s="23" t="s">
        <v>75</v>
      </c>
      <c r="E2" s="27"/>
      <c r="F2" s="27"/>
      <c r="G2" s="27"/>
      <c r="H2" s="56" t="s">
        <v>1</v>
      </c>
      <c r="I2" s="56"/>
      <c r="J2" s="26">
        <v>0.23</v>
      </c>
    </row>
    <row r="3" spans="1:10" ht="35.25" customHeight="1">
      <c r="A3" s="19"/>
      <c r="B3" s="27"/>
      <c r="C3" s="23"/>
      <c r="D3" s="28" t="s">
        <v>76</v>
      </c>
      <c r="E3" s="27"/>
      <c r="F3" s="27"/>
      <c r="G3" s="27"/>
      <c r="H3" s="25"/>
      <c r="I3" s="25"/>
      <c r="J3" s="26"/>
    </row>
    <row r="4" spans="1:10" ht="30" customHeight="1">
      <c r="A4" s="1" t="s">
        <v>2</v>
      </c>
      <c r="B4" s="3" t="s">
        <v>3</v>
      </c>
      <c r="C4" s="1" t="s">
        <v>4</v>
      </c>
      <c r="D4" s="1" t="s">
        <v>5</v>
      </c>
      <c r="E4" s="2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ht="24" customHeight="1">
      <c r="A5" s="4" t="s">
        <v>12</v>
      </c>
      <c r="B5" s="4" t="s">
        <v>13</v>
      </c>
      <c r="C5" s="4"/>
      <c r="D5" s="4" t="s">
        <v>14</v>
      </c>
      <c r="E5" s="5"/>
      <c r="F5" s="6">
        <v>1</v>
      </c>
      <c r="G5" s="6" t="s">
        <v>15</v>
      </c>
      <c r="H5" s="7">
        <f>I6 + I7 + I8 + I9 + I10 + I11</f>
        <v>0</v>
      </c>
      <c r="I5" s="7">
        <f t="shared" ref="I5:I21" si="0">TRUNC(F5 * H5,2)</f>
        <v>0</v>
      </c>
      <c r="J5" s="8" t="e">
        <f>I5 / J1</f>
        <v>#DIV/0!</v>
      </c>
    </row>
    <row r="6" spans="1:10" ht="51.95" customHeight="1">
      <c r="A6" s="9" t="s">
        <v>16</v>
      </c>
      <c r="B6" s="9" t="s">
        <v>17</v>
      </c>
      <c r="C6" s="9" t="s">
        <v>18</v>
      </c>
      <c r="D6" s="9" t="s">
        <v>19</v>
      </c>
      <c r="E6" s="10" t="s">
        <v>20</v>
      </c>
      <c r="F6" s="11">
        <v>15</v>
      </c>
      <c r="G6" s="12"/>
      <c r="H6" s="12">
        <f>TRUNC(TRUNC(G6 * J2, 2) + G6, 2)</f>
        <v>0</v>
      </c>
      <c r="I6" s="12">
        <f t="shared" si="0"/>
        <v>0</v>
      </c>
      <c r="J6" s="13" t="e">
        <f>I6 / J1</f>
        <v>#DIV/0!</v>
      </c>
    </row>
    <row r="7" spans="1:10" ht="26.1" customHeight="1">
      <c r="A7" s="9" t="s">
        <v>21</v>
      </c>
      <c r="B7" s="9" t="s">
        <v>22</v>
      </c>
      <c r="C7" s="9" t="s">
        <v>23</v>
      </c>
      <c r="D7" s="9" t="s">
        <v>24</v>
      </c>
      <c r="E7" s="10" t="s">
        <v>25</v>
      </c>
      <c r="F7" s="11">
        <v>12</v>
      </c>
      <c r="G7" s="12"/>
      <c r="H7" s="12">
        <f>TRUNC(TRUNC(G7 * J2, 2) + G7, 2)</f>
        <v>0</v>
      </c>
      <c r="I7" s="12">
        <f t="shared" si="0"/>
        <v>0</v>
      </c>
      <c r="J7" s="13" t="e">
        <f>I7 / J1</f>
        <v>#DIV/0!</v>
      </c>
    </row>
    <row r="8" spans="1:10" ht="39" customHeight="1">
      <c r="A8" s="9" t="s">
        <v>26</v>
      </c>
      <c r="B8" s="9" t="s">
        <v>27</v>
      </c>
      <c r="C8" s="9" t="s">
        <v>23</v>
      </c>
      <c r="D8" s="9" t="s">
        <v>28</v>
      </c>
      <c r="E8" s="10" t="s">
        <v>25</v>
      </c>
      <c r="F8" s="11">
        <v>12</v>
      </c>
      <c r="G8" s="12"/>
      <c r="H8" s="12">
        <f>TRUNC(TRUNC(G8 * J2, 2) + G8, 2)</f>
        <v>0</v>
      </c>
      <c r="I8" s="12">
        <f t="shared" si="0"/>
        <v>0</v>
      </c>
      <c r="J8" s="13" t="e">
        <f>I8 / J1</f>
        <v>#DIV/0!</v>
      </c>
    </row>
    <row r="9" spans="1:10" ht="24" customHeight="1">
      <c r="A9" s="9" t="s">
        <v>29</v>
      </c>
      <c r="B9" s="9" t="s">
        <v>30</v>
      </c>
      <c r="C9" s="9" t="s">
        <v>31</v>
      </c>
      <c r="D9" s="9" t="s">
        <v>32</v>
      </c>
      <c r="E9" s="10" t="s">
        <v>33</v>
      </c>
      <c r="F9" s="11">
        <v>1248</v>
      </c>
      <c r="G9" s="12"/>
      <c r="H9" s="12">
        <f>TRUNC(TRUNC(G9 * J2, 2) + G9, 2)</f>
        <v>0</v>
      </c>
      <c r="I9" s="12">
        <f t="shared" si="0"/>
        <v>0</v>
      </c>
      <c r="J9" s="13" t="e">
        <f>I9 / J1</f>
        <v>#DIV/0!</v>
      </c>
    </row>
    <row r="10" spans="1:10" ht="24" customHeight="1">
      <c r="A10" s="9" t="s">
        <v>34</v>
      </c>
      <c r="B10" s="9" t="s">
        <v>35</v>
      </c>
      <c r="C10" s="9" t="s">
        <v>18</v>
      </c>
      <c r="D10" s="9" t="s">
        <v>36</v>
      </c>
      <c r="E10" s="10" t="s">
        <v>37</v>
      </c>
      <c r="F10" s="11">
        <v>4320</v>
      </c>
      <c r="G10" s="12"/>
      <c r="H10" s="12">
        <f>TRUNC(TRUNC(G10 * J2, 2) + G10, 2)</f>
        <v>0</v>
      </c>
      <c r="I10" s="12">
        <f t="shared" si="0"/>
        <v>0</v>
      </c>
      <c r="J10" s="13" t="e">
        <f>I10 / J1</f>
        <v>#DIV/0!</v>
      </c>
    </row>
    <row r="11" spans="1:10" ht="26.1" customHeight="1">
      <c r="A11" s="9" t="s">
        <v>38</v>
      </c>
      <c r="B11" s="9" t="s">
        <v>39</v>
      </c>
      <c r="C11" s="9" t="s">
        <v>31</v>
      </c>
      <c r="D11" s="9" t="s">
        <v>40</v>
      </c>
      <c r="E11" s="10" t="s">
        <v>33</v>
      </c>
      <c r="F11" s="11">
        <v>148</v>
      </c>
      <c r="G11" s="12"/>
      <c r="H11" s="12">
        <f>TRUNC(TRUNC(G11 * J2, 2) + G11, 2)</f>
        <v>0</v>
      </c>
      <c r="I11" s="12">
        <f t="shared" si="0"/>
        <v>0</v>
      </c>
      <c r="J11" s="13" t="e">
        <f>I11 / J1</f>
        <v>#DIV/0!</v>
      </c>
    </row>
    <row r="12" spans="1:10" ht="24" customHeight="1">
      <c r="A12" s="4" t="s">
        <v>41</v>
      </c>
      <c r="B12" s="4" t="s">
        <v>13</v>
      </c>
      <c r="C12" s="4"/>
      <c r="D12" s="4" t="s">
        <v>42</v>
      </c>
      <c r="E12" s="5"/>
      <c r="F12" s="6">
        <v>1</v>
      </c>
      <c r="G12" s="6" t="s">
        <v>15</v>
      </c>
      <c r="H12" s="7">
        <f>I13 + I14 + I15 + I16 + I17 + I18</f>
        <v>0</v>
      </c>
      <c r="I12" s="7">
        <f t="shared" si="0"/>
        <v>0</v>
      </c>
      <c r="J12" s="8" t="e">
        <f>I12 / J1</f>
        <v>#DIV/0!</v>
      </c>
    </row>
    <row r="13" spans="1:10" ht="26.1" customHeight="1">
      <c r="A13" s="14" t="s">
        <v>43</v>
      </c>
      <c r="B13" s="14" t="s">
        <v>44</v>
      </c>
      <c r="C13" s="14" t="s">
        <v>23</v>
      </c>
      <c r="D13" s="14" t="s">
        <v>45</v>
      </c>
      <c r="E13" s="15" t="s">
        <v>46</v>
      </c>
      <c r="F13" s="16">
        <v>1</v>
      </c>
      <c r="G13" s="17"/>
      <c r="H13" s="17">
        <f>TRUNC(TRUNC(G13 * J2, 2) + G13, 2)</f>
        <v>0</v>
      </c>
      <c r="I13" s="17">
        <f t="shared" si="0"/>
        <v>0</v>
      </c>
      <c r="J13" s="18" t="e">
        <f>I13 / J1</f>
        <v>#DIV/0!</v>
      </c>
    </row>
    <row r="14" spans="1:10" ht="26.1" customHeight="1">
      <c r="A14" s="14" t="s">
        <v>47</v>
      </c>
      <c r="B14" s="14" t="s">
        <v>48</v>
      </c>
      <c r="C14" s="14" t="s">
        <v>23</v>
      </c>
      <c r="D14" s="14" t="s">
        <v>49</v>
      </c>
      <c r="E14" s="15" t="s">
        <v>46</v>
      </c>
      <c r="F14" s="16">
        <v>1</v>
      </c>
      <c r="G14" s="17"/>
      <c r="H14" s="17">
        <f>TRUNC(TRUNC(G14 * J2, 2) + G14, 2)</f>
        <v>0</v>
      </c>
      <c r="I14" s="17">
        <f t="shared" si="0"/>
        <v>0</v>
      </c>
      <c r="J14" s="18" t="e">
        <f>I14 / J1</f>
        <v>#DIV/0!</v>
      </c>
    </row>
    <row r="15" spans="1:10" ht="39" customHeight="1">
      <c r="A15" s="14" t="s">
        <v>50</v>
      </c>
      <c r="B15" s="14" t="s">
        <v>51</v>
      </c>
      <c r="C15" s="14" t="s">
        <v>23</v>
      </c>
      <c r="D15" s="14" t="s">
        <v>52</v>
      </c>
      <c r="E15" s="15" t="s">
        <v>46</v>
      </c>
      <c r="F15" s="16">
        <v>1</v>
      </c>
      <c r="G15" s="17"/>
      <c r="H15" s="17">
        <f>TRUNC(TRUNC(G15 * J2, 2) + G15, 2)</f>
        <v>0</v>
      </c>
      <c r="I15" s="17">
        <f t="shared" si="0"/>
        <v>0</v>
      </c>
      <c r="J15" s="18" t="e">
        <f>I15 / J1</f>
        <v>#DIV/0!</v>
      </c>
    </row>
    <row r="16" spans="1:10" ht="26.1" customHeight="1">
      <c r="A16" s="14" t="s">
        <v>53</v>
      </c>
      <c r="B16" s="14" t="s">
        <v>54</v>
      </c>
      <c r="C16" s="14" t="s">
        <v>23</v>
      </c>
      <c r="D16" s="14" t="s">
        <v>55</v>
      </c>
      <c r="E16" s="15" t="s">
        <v>46</v>
      </c>
      <c r="F16" s="16">
        <v>1</v>
      </c>
      <c r="G16" s="17"/>
      <c r="H16" s="17">
        <f>TRUNC(TRUNC(G16 * J2, 2) + G16, 2)</f>
        <v>0</v>
      </c>
      <c r="I16" s="17">
        <f t="shared" si="0"/>
        <v>0</v>
      </c>
      <c r="J16" s="18" t="e">
        <f>I16 / J1</f>
        <v>#DIV/0!</v>
      </c>
    </row>
    <row r="17" spans="1:10" ht="26.1" customHeight="1">
      <c r="A17" s="14" t="s">
        <v>56</v>
      </c>
      <c r="B17" s="14" t="s">
        <v>57</v>
      </c>
      <c r="C17" s="14" t="s">
        <v>23</v>
      </c>
      <c r="D17" s="14" t="s">
        <v>58</v>
      </c>
      <c r="E17" s="15" t="s">
        <v>46</v>
      </c>
      <c r="F17" s="16">
        <v>1</v>
      </c>
      <c r="G17" s="17"/>
      <c r="H17" s="17">
        <f>TRUNC(TRUNC(G17 * J2, 2) + G17, 2)</f>
        <v>0</v>
      </c>
      <c r="I17" s="17">
        <f t="shared" si="0"/>
        <v>0</v>
      </c>
      <c r="J17" s="18" t="e">
        <f>I17 / J1</f>
        <v>#DIV/0!</v>
      </c>
    </row>
    <row r="18" spans="1:10" ht="26.1" customHeight="1">
      <c r="A18" s="14" t="s">
        <v>59</v>
      </c>
      <c r="B18" s="14" t="s">
        <v>60</v>
      </c>
      <c r="C18" s="14" t="s">
        <v>23</v>
      </c>
      <c r="D18" s="14" t="s">
        <v>61</v>
      </c>
      <c r="E18" s="15" t="s">
        <v>46</v>
      </c>
      <c r="F18" s="16">
        <v>1</v>
      </c>
      <c r="G18" s="17"/>
      <c r="H18" s="17">
        <f>TRUNC(TRUNC(G18 * J2, 2) + G18, 2)</f>
        <v>0</v>
      </c>
      <c r="I18" s="17">
        <f t="shared" si="0"/>
        <v>0</v>
      </c>
      <c r="J18" s="18" t="e">
        <f>I18 / J1</f>
        <v>#DIV/0!</v>
      </c>
    </row>
    <row r="19" spans="1:10" ht="24" customHeight="1">
      <c r="A19" s="4" t="s">
        <v>62</v>
      </c>
      <c r="B19" s="4" t="s">
        <v>13</v>
      </c>
      <c r="C19" s="4"/>
      <c r="D19" s="4" t="s">
        <v>63</v>
      </c>
      <c r="E19" s="5"/>
      <c r="F19" s="6">
        <v>1</v>
      </c>
      <c r="G19" s="6" t="s">
        <v>15</v>
      </c>
      <c r="H19" s="7">
        <f>I20 + I21</f>
        <v>0</v>
      </c>
      <c r="I19" s="7">
        <f t="shared" si="0"/>
        <v>0</v>
      </c>
      <c r="J19" s="8" t="e">
        <f>I19 / J1</f>
        <v>#DIV/0!</v>
      </c>
    </row>
    <row r="20" spans="1:10" ht="24" customHeight="1">
      <c r="A20" s="9" t="s">
        <v>64</v>
      </c>
      <c r="B20" s="9" t="s">
        <v>65</v>
      </c>
      <c r="C20" s="9" t="s">
        <v>66</v>
      </c>
      <c r="D20" s="9" t="s">
        <v>67</v>
      </c>
      <c r="E20" s="10" t="s">
        <v>25</v>
      </c>
      <c r="F20" s="11">
        <v>264</v>
      </c>
      <c r="G20" s="12"/>
      <c r="H20" s="12">
        <f>TRUNC(TRUNC(G20 * J2, 2) + G20, 2)</f>
        <v>0</v>
      </c>
      <c r="I20" s="12">
        <f t="shared" si="0"/>
        <v>0</v>
      </c>
      <c r="J20" s="13" t="e">
        <f>I20 / J1</f>
        <v>#DIV/0!</v>
      </c>
    </row>
    <row r="21" spans="1:10" ht="26.1" customHeight="1">
      <c r="A21" s="9" t="s">
        <v>68</v>
      </c>
      <c r="B21" s="9" t="s">
        <v>69</v>
      </c>
      <c r="C21" s="9" t="s">
        <v>70</v>
      </c>
      <c r="D21" s="9" t="s">
        <v>71</v>
      </c>
      <c r="E21" s="10" t="s">
        <v>25</v>
      </c>
      <c r="F21" s="11">
        <v>264</v>
      </c>
      <c r="G21" s="12"/>
      <c r="H21" s="12">
        <f>TRUNC(TRUNC(G21 * J2, 2) + G21, 2)</f>
        <v>0</v>
      </c>
      <c r="I21" s="12">
        <f t="shared" si="0"/>
        <v>0</v>
      </c>
      <c r="J21" s="13" t="e">
        <f>I21 / J1</f>
        <v>#DIV/0!</v>
      </c>
    </row>
    <row r="24" spans="1:10" ht="15">
      <c r="D24" s="29"/>
    </row>
    <row r="25" spans="1:10">
      <c r="D25" s="30"/>
    </row>
    <row r="26" spans="1:10">
      <c r="D26" s="30"/>
    </row>
  </sheetData>
  <mergeCells count="2">
    <mergeCell ref="H1:I1"/>
    <mergeCell ref="H2:I2"/>
  </mergeCells>
  <pageMargins left="0.5" right="0.5" top="1" bottom="1" header="0.5" footer="0.5"/>
  <pageSetup paperSize="9" scale="70" fitToWidth="0" orientation="landscape" r:id="rId1"/>
  <headerFooter>
    <oddHeader>&amp;L &amp;CPrefeitura Municipal de Itararé-SP
CNPJ: 46.634.390/0001-52 &amp;R</oddHeader>
    <oddFooter>&amp;L &amp;C  -  -  / SP
 / 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EA9C-D5AD-4A89-95AA-CB54CBD00725}">
  <dimension ref="A1:AP16"/>
  <sheetViews>
    <sheetView workbookViewId="0">
      <selection activeCell="B38" sqref="B38"/>
    </sheetView>
  </sheetViews>
  <sheetFormatPr defaultRowHeight="14.25"/>
  <cols>
    <col min="1" max="1" width="11.875" customWidth="1"/>
    <col min="2" max="2" width="48.875" customWidth="1"/>
    <col min="3" max="3" width="12.375" customWidth="1"/>
    <col min="5" max="5" width="12.625" customWidth="1"/>
    <col min="6" max="6" width="10.25" customWidth="1"/>
    <col min="7" max="7" width="10.375" customWidth="1"/>
    <col min="9" max="9" width="10.375" customWidth="1"/>
    <col min="11" max="11" width="11.25" customWidth="1"/>
    <col min="12" max="12" width="9" customWidth="1"/>
    <col min="13" max="13" width="10.5" customWidth="1"/>
    <col min="15" max="15" width="11.25" customWidth="1"/>
    <col min="17" max="17" width="12.5" customWidth="1"/>
    <col min="19" max="19" width="10.75" bestFit="1" customWidth="1"/>
    <col min="21" max="21" width="10.625" customWidth="1"/>
    <col min="23" max="23" width="11.375" customWidth="1"/>
    <col min="25" max="25" width="11" customWidth="1"/>
    <col min="27" max="27" width="12" customWidth="1"/>
    <col min="29" max="29" width="11.375" customWidth="1"/>
    <col min="30" max="30" width="10.75" customWidth="1"/>
    <col min="31" max="31" width="11" customWidth="1"/>
    <col min="33" max="33" width="11.875" customWidth="1"/>
    <col min="35" max="35" width="12.5" customWidth="1"/>
    <col min="37" max="37" width="12.25" customWidth="1"/>
    <col min="39" max="39" width="12.125" customWidth="1"/>
    <col min="44" max="44" width="12.5" customWidth="1"/>
  </cols>
  <sheetData>
    <row r="1" spans="1:42">
      <c r="A1" s="20"/>
      <c r="B1" s="20"/>
      <c r="C1" s="20"/>
      <c r="D1" s="20"/>
      <c r="E1" s="20"/>
      <c r="F1" s="20"/>
      <c r="G1" s="20"/>
      <c r="H1" s="20"/>
    </row>
    <row r="2" spans="1:42" ht="15">
      <c r="A2" s="20"/>
      <c r="B2" s="57" t="s">
        <v>80</v>
      </c>
      <c r="C2" s="57"/>
      <c r="D2" s="57"/>
      <c r="E2" s="57"/>
      <c r="F2" s="58" t="s">
        <v>0</v>
      </c>
      <c r="G2" s="58"/>
      <c r="H2" s="24">
        <f>'Orçamento Sintético'!J1</f>
        <v>0</v>
      </c>
    </row>
    <row r="3" spans="1:42" ht="45" customHeight="1">
      <c r="A3" s="22"/>
      <c r="B3" s="59" t="s">
        <v>81</v>
      </c>
      <c r="C3" s="59"/>
      <c r="D3" s="59"/>
      <c r="E3" s="59"/>
      <c r="F3" s="22"/>
      <c r="G3" s="22"/>
      <c r="H3" s="20"/>
    </row>
    <row r="4" spans="1:42" ht="15">
      <c r="A4" s="31"/>
      <c r="B4" s="32"/>
      <c r="C4" s="60"/>
      <c r="D4" s="61"/>
      <c r="E4" s="62" t="s">
        <v>82</v>
      </c>
      <c r="F4" s="62"/>
      <c r="G4" s="62" t="s">
        <v>83</v>
      </c>
      <c r="H4" s="62"/>
      <c r="I4" s="62" t="s">
        <v>84</v>
      </c>
      <c r="J4" s="62"/>
      <c r="K4" s="62" t="s">
        <v>85</v>
      </c>
      <c r="L4" s="62"/>
      <c r="M4" s="62" t="s">
        <v>86</v>
      </c>
      <c r="N4" s="62"/>
      <c r="O4" s="62" t="s">
        <v>87</v>
      </c>
      <c r="P4" s="67"/>
      <c r="Q4" s="65" t="s">
        <v>88</v>
      </c>
      <c r="R4" s="66"/>
      <c r="S4" s="65" t="s">
        <v>89</v>
      </c>
      <c r="T4" s="66"/>
      <c r="U4" s="65" t="s">
        <v>90</v>
      </c>
      <c r="V4" s="66"/>
      <c r="W4" s="65" t="s">
        <v>91</v>
      </c>
      <c r="X4" s="66"/>
      <c r="Y4" s="65" t="s">
        <v>92</v>
      </c>
      <c r="Z4" s="66"/>
      <c r="AA4" s="65" t="s">
        <v>93</v>
      </c>
      <c r="AB4" s="66"/>
      <c r="AC4" s="65" t="s">
        <v>94</v>
      </c>
      <c r="AD4" s="66"/>
      <c r="AE4" s="65" t="s">
        <v>95</v>
      </c>
      <c r="AF4" s="66"/>
      <c r="AG4" s="65" t="s">
        <v>96</v>
      </c>
      <c r="AH4" s="66"/>
      <c r="AI4" s="65" t="s">
        <v>97</v>
      </c>
      <c r="AJ4" s="66"/>
      <c r="AK4" s="65" t="s">
        <v>98</v>
      </c>
      <c r="AL4" s="66"/>
      <c r="AM4" s="65" t="s">
        <v>99</v>
      </c>
      <c r="AN4" s="66"/>
    </row>
    <row r="5" spans="1:42">
      <c r="A5" s="33" t="s">
        <v>100</v>
      </c>
      <c r="B5" s="34" t="s">
        <v>101</v>
      </c>
      <c r="C5" s="35" t="s">
        <v>102</v>
      </c>
      <c r="D5" s="35" t="s">
        <v>103</v>
      </c>
      <c r="E5" s="53" t="s">
        <v>104</v>
      </c>
      <c r="F5" s="53" t="s">
        <v>103</v>
      </c>
      <c r="G5" s="53" t="s">
        <v>104</v>
      </c>
      <c r="H5" s="53" t="s">
        <v>103</v>
      </c>
      <c r="I5" s="53" t="s">
        <v>104</v>
      </c>
      <c r="J5" s="53" t="s">
        <v>103</v>
      </c>
      <c r="K5" s="53" t="s">
        <v>104</v>
      </c>
      <c r="L5" s="53" t="s">
        <v>103</v>
      </c>
      <c r="M5" s="53" t="s">
        <v>104</v>
      </c>
      <c r="N5" s="53" t="s">
        <v>103</v>
      </c>
      <c r="O5" s="54" t="s">
        <v>104</v>
      </c>
      <c r="P5" s="36"/>
      <c r="Q5" s="37" t="s">
        <v>104</v>
      </c>
      <c r="R5" s="36"/>
      <c r="S5" s="37" t="s">
        <v>104</v>
      </c>
      <c r="T5" s="36"/>
      <c r="U5" s="37" t="s">
        <v>104</v>
      </c>
      <c r="V5" s="36"/>
      <c r="W5" s="37" t="s">
        <v>104</v>
      </c>
      <c r="X5" s="36"/>
      <c r="Y5" s="37" t="s">
        <v>104</v>
      </c>
      <c r="Z5" s="36"/>
      <c r="AA5" s="37" t="s">
        <v>104</v>
      </c>
      <c r="AB5" s="36"/>
      <c r="AC5" s="37" t="s">
        <v>104</v>
      </c>
      <c r="AD5" s="36"/>
      <c r="AE5" s="37" t="s">
        <v>104</v>
      </c>
      <c r="AF5" s="36"/>
      <c r="AG5" s="37" t="s">
        <v>104</v>
      </c>
      <c r="AH5" s="36"/>
      <c r="AI5" s="37" t="s">
        <v>104</v>
      </c>
      <c r="AJ5" s="36"/>
      <c r="AK5" s="37" t="s">
        <v>104</v>
      </c>
      <c r="AL5" s="36"/>
      <c r="AM5" s="37" t="s">
        <v>104</v>
      </c>
      <c r="AN5" s="36"/>
    </row>
    <row r="6" spans="1:42">
      <c r="A6" s="38">
        <v>1</v>
      </c>
      <c r="B6" s="39" t="str">
        <f>'Orçamento Sintético'!D5</f>
        <v>CANTEIRO DE OBRAS</v>
      </c>
      <c r="C6" s="40">
        <f>'Orçamento Sintético'!I5</f>
        <v>0</v>
      </c>
      <c r="D6" s="41">
        <v>1</v>
      </c>
      <c r="E6" s="42">
        <f>C6*F6</f>
        <v>0</v>
      </c>
      <c r="F6" s="51">
        <v>0.12</v>
      </c>
      <c r="G6" s="42">
        <f>C6*H6</f>
        <v>0</v>
      </c>
      <c r="H6" s="51">
        <v>0.05</v>
      </c>
      <c r="I6" s="42">
        <f>C6*J6</f>
        <v>0</v>
      </c>
      <c r="J6" s="51">
        <v>0.05</v>
      </c>
      <c r="K6" s="42">
        <f>C6*L6</f>
        <v>0</v>
      </c>
      <c r="L6" s="51">
        <v>0.05</v>
      </c>
      <c r="M6" s="42">
        <f>C6*N6</f>
        <v>0</v>
      </c>
      <c r="N6" s="51">
        <v>0.05</v>
      </c>
      <c r="O6" s="42">
        <f>C6*P6</f>
        <v>0</v>
      </c>
      <c r="P6" s="51">
        <v>0.05</v>
      </c>
      <c r="Q6" s="42">
        <f>C6*R6</f>
        <v>0</v>
      </c>
      <c r="R6" s="51">
        <v>0.05</v>
      </c>
      <c r="S6" s="42">
        <f>C6*T6</f>
        <v>0</v>
      </c>
      <c r="T6" s="51">
        <v>0.05</v>
      </c>
      <c r="U6" s="42">
        <f>C6*V6</f>
        <v>0</v>
      </c>
      <c r="V6" s="51">
        <v>0.05</v>
      </c>
      <c r="W6" s="42">
        <f>C6*X6</f>
        <v>0</v>
      </c>
      <c r="X6" s="51">
        <v>0.05</v>
      </c>
      <c r="Y6" s="42">
        <f>C6*Z6</f>
        <v>0</v>
      </c>
      <c r="Z6" s="51">
        <v>0.05</v>
      </c>
      <c r="AA6" s="42">
        <f>C6*AB6</f>
        <v>0</v>
      </c>
      <c r="AB6" s="51">
        <v>0.05</v>
      </c>
      <c r="AC6" s="42">
        <f>C6*AD6</f>
        <v>0</v>
      </c>
      <c r="AD6" s="51">
        <v>0.05</v>
      </c>
      <c r="AE6" s="42">
        <f>C6*AF6</f>
        <v>0</v>
      </c>
      <c r="AF6" s="51">
        <v>0.05</v>
      </c>
      <c r="AG6" s="42">
        <f>C6*AH6</f>
        <v>0</v>
      </c>
      <c r="AH6" s="51">
        <v>0.05</v>
      </c>
      <c r="AI6" s="42">
        <f>C6*AJ6</f>
        <v>0</v>
      </c>
      <c r="AJ6" s="51">
        <v>0.05</v>
      </c>
      <c r="AK6" s="42">
        <f>C6*AL6</f>
        <v>0</v>
      </c>
      <c r="AL6" s="51">
        <v>0.05</v>
      </c>
      <c r="AM6" s="42">
        <f>C6*AN6</f>
        <v>0</v>
      </c>
      <c r="AN6" s="51">
        <v>0.08</v>
      </c>
      <c r="AP6" s="43">
        <f>F6+H6+J6+L6+N6+P6+R6+T6+V6+X6+Z6+AB6+AD6+AF6+AH6+AJ6+AL6+AN6</f>
        <v>1.0000000000000002</v>
      </c>
    </row>
    <row r="7" spans="1:42">
      <c r="A7" s="38">
        <v>2</v>
      </c>
      <c r="B7" s="39" t="str">
        <f>'Orçamento Sintético'!D12</f>
        <v>LAUDOS AVCB</v>
      </c>
      <c r="C7" s="40">
        <f>'Orçamento Sintético'!I12</f>
        <v>0</v>
      </c>
      <c r="D7" s="41">
        <v>1</v>
      </c>
      <c r="E7" s="42">
        <f t="shared" ref="E7:E8" si="0">C7*F7</f>
        <v>0</v>
      </c>
      <c r="F7" s="52">
        <v>0</v>
      </c>
      <c r="G7" s="42">
        <f t="shared" ref="G7:G8" si="1">C7*H7</f>
        <v>0</v>
      </c>
      <c r="H7" s="51">
        <v>0</v>
      </c>
      <c r="I7" s="42">
        <f t="shared" ref="I7:I8" si="2">C7*J7</f>
        <v>0</v>
      </c>
      <c r="J7" s="51">
        <v>0</v>
      </c>
      <c r="K7" s="42">
        <f t="shared" ref="K7:K8" si="3">C7*L7</f>
        <v>0</v>
      </c>
      <c r="L7" s="51">
        <v>0</v>
      </c>
      <c r="M7" s="42">
        <f t="shared" ref="M7:M8" si="4">C7*N7</f>
        <v>0</v>
      </c>
      <c r="N7" s="51">
        <v>0</v>
      </c>
      <c r="O7" s="42">
        <f t="shared" ref="O7:O8" si="5">C7*P7</f>
        <v>0</v>
      </c>
      <c r="P7" s="51">
        <v>0</v>
      </c>
      <c r="Q7" s="42">
        <f t="shared" ref="Q7:Q8" si="6">C7*R7</f>
        <v>0</v>
      </c>
      <c r="R7" s="51">
        <v>0</v>
      </c>
      <c r="S7" s="42">
        <f t="shared" ref="S7:S8" si="7">C7*T7</f>
        <v>0</v>
      </c>
      <c r="T7" s="51">
        <v>0</v>
      </c>
      <c r="U7" s="42">
        <f t="shared" ref="U7:U8" si="8">C7*V7</f>
        <v>0</v>
      </c>
      <c r="V7" s="51">
        <v>0</v>
      </c>
      <c r="W7" s="42">
        <f t="shared" ref="W7:W8" si="9">C7*X7</f>
        <v>0</v>
      </c>
      <c r="X7" s="51">
        <v>0</v>
      </c>
      <c r="Y7" s="42">
        <f t="shared" ref="Y7:Y8" si="10">C7*Z7</f>
        <v>0</v>
      </c>
      <c r="Z7" s="51">
        <v>0</v>
      </c>
      <c r="AA7" s="42">
        <f t="shared" ref="AA7:AA8" si="11">C7*AB7</f>
        <v>0</v>
      </c>
      <c r="AB7" s="51">
        <v>0</v>
      </c>
      <c r="AC7" s="42">
        <f t="shared" ref="AC7:AC8" si="12">C7*AD7</f>
        <v>0</v>
      </c>
      <c r="AD7" s="51">
        <v>0</v>
      </c>
      <c r="AE7" s="42">
        <f t="shared" ref="AE7:AE8" si="13">C7*AF7</f>
        <v>0</v>
      </c>
      <c r="AF7" s="51">
        <v>0</v>
      </c>
      <c r="AG7" s="42">
        <f t="shared" ref="AG7:AG8" si="14">C7*AH7</f>
        <v>0</v>
      </c>
      <c r="AH7" s="51">
        <v>0</v>
      </c>
      <c r="AI7" s="42">
        <f t="shared" ref="AI7:AI8" si="15">C7*AJ7</f>
        <v>0</v>
      </c>
      <c r="AJ7" s="51">
        <v>0</v>
      </c>
      <c r="AK7" s="42">
        <f t="shared" ref="AK7:AK8" si="16">C7*AL7</f>
        <v>0</v>
      </c>
      <c r="AL7" s="51">
        <v>0.5</v>
      </c>
      <c r="AM7" s="42">
        <f t="shared" ref="AM7:AM8" si="17">C7*AN7</f>
        <v>0</v>
      </c>
      <c r="AN7" s="51">
        <v>0.5</v>
      </c>
      <c r="AP7" s="43">
        <f t="shared" ref="AP7" si="18">F7+H7+J7+L7+N7+P7+R7+T7+V7+X7+Z7+AB7+AD7+AF7+AH7+AJ7+AL7+AN7</f>
        <v>1</v>
      </c>
    </row>
    <row r="8" spans="1:42">
      <c r="A8" s="38">
        <v>3</v>
      </c>
      <c r="B8" s="39" t="str">
        <f>'Orçamento Sintético'!D19</f>
        <v>PAISAGISMO</v>
      </c>
      <c r="C8" s="40">
        <f>'Orçamento Sintético'!I19</f>
        <v>0</v>
      </c>
      <c r="D8" s="41">
        <v>1</v>
      </c>
      <c r="E8" s="42">
        <f t="shared" si="0"/>
        <v>0</v>
      </c>
      <c r="F8" s="52">
        <v>0</v>
      </c>
      <c r="G8" s="42">
        <f t="shared" si="1"/>
        <v>0</v>
      </c>
      <c r="H8" s="51">
        <v>0</v>
      </c>
      <c r="I8" s="42">
        <f t="shared" si="2"/>
        <v>0</v>
      </c>
      <c r="J8" s="51">
        <v>0</v>
      </c>
      <c r="K8" s="42">
        <f t="shared" si="3"/>
        <v>0</v>
      </c>
      <c r="L8" s="51">
        <v>0</v>
      </c>
      <c r="M8" s="42">
        <f t="shared" si="4"/>
        <v>0</v>
      </c>
      <c r="N8" s="51">
        <v>0</v>
      </c>
      <c r="O8" s="42">
        <f t="shared" si="5"/>
        <v>0</v>
      </c>
      <c r="P8" s="51">
        <v>0</v>
      </c>
      <c r="Q8" s="42">
        <f t="shared" si="6"/>
        <v>0</v>
      </c>
      <c r="R8" s="51">
        <v>0</v>
      </c>
      <c r="S8" s="42">
        <f t="shared" si="7"/>
        <v>0</v>
      </c>
      <c r="T8" s="51">
        <v>0</v>
      </c>
      <c r="U8" s="42">
        <f t="shared" si="8"/>
        <v>0</v>
      </c>
      <c r="V8" s="51">
        <v>0</v>
      </c>
      <c r="W8" s="42">
        <f t="shared" si="9"/>
        <v>0</v>
      </c>
      <c r="X8" s="51">
        <v>0</v>
      </c>
      <c r="Y8" s="42">
        <f t="shared" si="10"/>
        <v>0</v>
      </c>
      <c r="Z8" s="51">
        <v>0</v>
      </c>
      <c r="AA8" s="42">
        <f t="shared" si="11"/>
        <v>0</v>
      </c>
      <c r="AB8" s="51">
        <v>0</v>
      </c>
      <c r="AC8" s="42">
        <f t="shared" si="12"/>
        <v>0</v>
      </c>
      <c r="AD8" s="51">
        <v>0</v>
      </c>
      <c r="AE8" s="42">
        <f t="shared" si="13"/>
        <v>0</v>
      </c>
      <c r="AF8" s="51">
        <v>0</v>
      </c>
      <c r="AG8" s="42">
        <f t="shared" si="14"/>
        <v>0</v>
      </c>
      <c r="AH8" s="51">
        <v>0</v>
      </c>
      <c r="AI8" s="42">
        <f t="shared" si="15"/>
        <v>0</v>
      </c>
      <c r="AJ8" s="51">
        <v>0</v>
      </c>
      <c r="AK8" s="42">
        <f t="shared" si="16"/>
        <v>0</v>
      </c>
      <c r="AL8" s="51">
        <v>0.5</v>
      </c>
      <c r="AM8" s="42">
        <f t="shared" si="17"/>
        <v>0</v>
      </c>
      <c r="AN8" s="51">
        <v>0.5</v>
      </c>
      <c r="AP8" s="43">
        <f>F8+H8+J8+L8+N8+P8+R8+T8+V8+X8+Z8+AB8+AD8+AF8+AH8+AJ8+AL8+AN8</f>
        <v>1</v>
      </c>
    </row>
    <row r="9" spans="1:42">
      <c r="A9" s="68" t="s">
        <v>105</v>
      </c>
      <c r="B9" s="69"/>
      <c r="C9" s="44">
        <f>SUM(C6:C8)</f>
        <v>0</v>
      </c>
      <c r="D9" s="45">
        <f>100%</f>
        <v>1</v>
      </c>
      <c r="E9" s="46">
        <f>SUM(E6:E8)</f>
        <v>0</v>
      </c>
      <c r="F9" s="45" t="e">
        <f>E9/$C$9</f>
        <v>#DIV/0!</v>
      </c>
      <c r="G9" s="46">
        <f>SUM(G6:G8)</f>
        <v>0</v>
      </c>
      <c r="H9" s="45" t="e">
        <f>G9/$C$9</f>
        <v>#DIV/0!</v>
      </c>
      <c r="I9" s="46">
        <f>SUM(I6:I8)</f>
        <v>0</v>
      </c>
      <c r="J9" s="45" t="e">
        <f>I9/$C$9</f>
        <v>#DIV/0!</v>
      </c>
      <c r="K9" s="46">
        <f>SUM(K6:K8)</f>
        <v>0</v>
      </c>
      <c r="L9" s="45" t="e">
        <f>K9/$C$9</f>
        <v>#DIV/0!</v>
      </c>
      <c r="M9" s="46">
        <f>SUM(M6:M8)</f>
        <v>0</v>
      </c>
      <c r="N9" s="45" t="e">
        <f>M9/$C$9</f>
        <v>#DIV/0!</v>
      </c>
      <c r="O9" s="46">
        <f>SUM(O6:O8)</f>
        <v>0</v>
      </c>
      <c r="P9" s="45" t="e">
        <f>O9/$C$9</f>
        <v>#DIV/0!</v>
      </c>
      <c r="Q9" s="46">
        <f>SUM(Q6:Q8)</f>
        <v>0</v>
      </c>
      <c r="R9" s="45" t="e">
        <f>Q9/$C$9</f>
        <v>#DIV/0!</v>
      </c>
      <c r="S9" s="46">
        <f>SUM(S6:S8)</f>
        <v>0</v>
      </c>
      <c r="T9" s="45" t="e">
        <f>S9/$C$9</f>
        <v>#DIV/0!</v>
      </c>
      <c r="U9" s="46">
        <f>SUM(U6:U8)</f>
        <v>0</v>
      </c>
      <c r="V9" s="45" t="e">
        <f>U9/$C$9</f>
        <v>#DIV/0!</v>
      </c>
      <c r="W9" s="46">
        <f>SUM(W6:W8)</f>
        <v>0</v>
      </c>
      <c r="X9" s="45" t="e">
        <f>W9/$C$9</f>
        <v>#DIV/0!</v>
      </c>
      <c r="Y9" s="46">
        <f>SUM(Y6:Y8)</f>
        <v>0</v>
      </c>
      <c r="Z9" s="45" t="e">
        <f>Y9/$C$9</f>
        <v>#DIV/0!</v>
      </c>
      <c r="AA9" s="46">
        <f>SUM(AA6:AA8)</f>
        <v>0</v>
      </c>
      <c r="AB9" s="45" t="e">
        <f>AA9/$C$9</f>
        <v>#DIV/0!</v>
      </c>
      <c r="AC9" s="46">
        <f>SUM(AC6:AC8)</f>
        <v>0</v>
      </c>
      <c r="AD9" s="45" t="e">
        <f>AC9/$C$9</f>
        <v>#DIV/0!</v>
      </c>
      <c r="AE9" s="46">
        <f>SUM(AE6:AE8)</f>
        <v>0</v>
      </c>
      <c r="AF9" s="45" t="e">
        <f>AE9/$C$9</f>
        <v>#DIV/0!</v>
      </c>
      <c r="AG9" s="46">
        <f>SUM(AG6:AG8)</f>
        <v>0</v>
      </c>
      <c r="AH9" s="45" t="e">
        <f>AG9/$C$9</f>
        <v>#DIV/0!</v>
      </c>
      <c r="AI9" s="46">
        <f>SUM(AI6:AI8)</f>
        <v>0</v>
      </c>
      <c r="AJ9" s="45" t="e">
        <f>AI9/$C$9</f>
        <v>#DIV/0!</v>
      </c>
      <c r="AK9" s="46">
        <f>SUM(AK6:AK8)</f>
        <v>0</v>
      </c>
      <c r="AL9" s="45" t="e">
        <f>AK9/$C$9</f>
        <v>#DIV/0!</v>
      </c>
      <c r="AM9" s="46">
        <f>SUM(AM6:AM8)</f>
        <v>0</v>
      </c>
      <c r="AN9" s="45" t="e">
        <f>AM9/$C$9</f>
        <v>#DIV/0!</v>
      </c>
      <c r="AP9" s="43" t="e">
        <f>AN9+AL9+AJ9+AH9+AF9+AD9+AB9+Z9+X9+V9+T9+R9+P9+N9+L9+J9+H9+F9</f>
        <v>#DIV/0!</v>
      </c>
    </row>
    <row r="10" spans="1:42">
      <c r="A10" s="63" t="s">
        <v>106</v>
      </c>
      <c r="B10" s="64"/>
      <c r="C10" s="47"/>
      <c r="D10" s="48"/>
      <c r="E10" s="49">
        <f>E9</f>
        <v>0</v>
      </c>
      <c r="F10" s="50" t="e">
        <f>E10/$C$9</f>
        <v>#DIV/0!</v>
      </c>
      <c r="G10" s="49">
        <f t="shared" ref="G10:AM10" si="19">E10+G9</f>
        <v>0</v>
      </c>
      <c r="H10" s="50" t="e">
        <f t="shared" si="19"/>
        <v>#DIV/0!</v>
      </c>
      <c r="I10" s="49">
        <f t="shared" si="19"/>
        <v>0</v>
      </c>
      <c r="J10" s="50" t="e">
        <f t="shared" si="19"/>
        <v>#DIV/0!</v>
      </c>
      <c r="K10" s="49">
        <f t="shared" si="19"/>
        <v>0</v>
      </c>
      <c r="L10" s="50" t="e">
        <f t="shared" si="19"/>
        <v>#DIV/0!</v>
      </c>
      <c r="M10" s="49">
        <f t="shared" si="19"/>
        <v>0</v>
      </c>
      <c r="N10" s="50" t="e">
        <f t="shared" si="19"/>
        <v>#DIV/0!</v>
      </c>
      <c r="O10" s="49">
        <f t="shared" si="19"/>
        <v>0</v>
      </c>
      <c r="P10" s="50" t="e">
        <f t="shared" si="19"/>
        <v>#DIV/0!</v>
      </c>
      <c r="Q10" s="49">
        <f t="shared" si="19"/>
        <v>0</v>
      </c>
      <c r="R10" s="50" t="e">
        <f t="shared" si="19"/>
        <v>#DIV/0!</v>
      </c>
      <c r="S10" s="49">
        <f t="shared" si="19"/>
        <v>0</v>
      </c>
      <c r="T10" s="50" t="e">
        <f t="shared" si="19"/>
        <v>#DIV/0!</v>
      </c>
      <c r="U10" s="49">
        <f t="shared" si="19"/>
        <v>0</v>
      </c>
      <c r="V10" s="50" t="e">
        <f t="shared" si="19"/>
        <v>#DIV/0!</v>
      </c>
      <c r="W10" s="49">
        <f t="shared" si="19"/>
        <v>0</v>
      </c>
      <c r="X10" s="50" t="e">
        <f t="shared" si="19"/>
        <v>#DIV/0!</v>
      </c>
      <c r="Y10" s="49">
        <f t="shared" si="19"/>
        <v>0</v>
      </c>
      <c r="Z10" s="50" t="e">
        <f t="shared" si="19"/>
        <v>#DIV/0!</v>
      </c>
      <c r="AA10" s="49">
        <f t="shared" si="19"/>
        <v>0</v>
      </c>
      <c r="AB10" s="50" t="e">
        <f t="shared" si="19"/>
        <v>#DIV/0!</v>
      </c>
      <c r="AC10" s="49">
        <f t="shared" si="19"/>
        <v>0</v>
      </c>
      <c r="AD10" s="50" t="e">
        <f t="shared" si="19"/>
        <v>#DIV/0!</v>
      </c>
      <c r="AE10" s="49">
        <f t="shared" si="19"/>
        <v>0</v>
      </c>
      <c r="AF10" s="50" t="e">
        <f t="shared" si="19"/>
        <v>#DIV/0!</v>
      </c>
      <c r="AG10" s="49">
        <f t="shared" si="19"/>
        <v>0</v>
      </c>
      <c r="AH10" s="50" t="e">
        <f t="shared" si="19"/>
        <v>#DIV/0!</v>
      </c>
      <c r="AI10" s="49">
        <f t="shared" si="19"/>
        <v>0</v>
      </c>
      <c r="AJ10" s="50" t="e">
        <f t="shared" si="19"/>
        <v>#DIV/0!</v>
      </c>
      <c r="AK10" s="49">
        <f t="shared" si="19"/>
        <v>0</v>
      </c>
      <c r="AL10" s="50" t="e">
        <f t="shared" si="19"/>
        <v>#DIV/0!</v>
      </c>
      <c r="AM10" s="49">
        <f t="shared" si="19"/>
        <v>0</v>
      </c>
      <c r="AN10" s="50" t="e">
        <f>AL10+AN9</f>
        <v>#DIV/0!</v>
      </c>
    </row>
    <row r="14" spans="1:42" ht="15">
      <c r="B14" s="29" t="s">
        <v>77</v>
      </c>
    </row>
    <row r="15" spans="1:42">
      <c r="B15" s="30" t="s">
        <v>78</v>
      </c>
    </row>
    <row r="16" spans="1:42">
      <c r="B16" s="30" t="s">
        <v>79</v>
      </c>
    </row>
  </sheetData>
  <mergeCells count="24">
    <mergeCell ref="AG4:AH4"/>
    <mergeCell ref="AI4:AJ4"/>
    <mergeCell ref="AK4:AL4"/>
    <mergeCell ref="AM4:AN4"/>
    <mergeCell ref="A9:B9"/>
    <mergeCell ref="AC4:AD4"/>
    <mergeCell ref="AE4:AF4"/>
    <mergeCell ref="A10:B10"/>
    <mergeCell ref="U4:V4"/>
    <mergeCell ref="W4:X4"/>
    <mergeCell ref="Y4:Z4"/>
    <mergeCell ref="AA4:AB4"/>
    <mergeCell ref="I4:J4"/>
    <mergeCell ref="K4:L4"/>
    <mergeCell ref="M4:N4"/>
    <mergeCell ref="O4:P4"/>
    <mergeCell ref="Q4:R4"/>
    <mergeCell ref="S4:T4"/>
    <mergeCell ref="B2:E2"/>
    <mergeCell ref="F2:G2"/>
    <mergeCell ref="B3:E3"/>
    <mergeCell ref="C4:D4"/>
    <mergeCell ref="E4:F4"/>
    <mergeCell ref="G4:H4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Sintético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Prefeitura Itararé</cp:lastModifiedBy>
  <cp:revision>0</cp:revision>
  <cp:lastPrinted>2026-01-12T13:13:44Z</cp:lastPrinted>
  <dcterms:created xsi:type="dcterms:W3CDTF">2026-01-09T17:24:27Z</dcterms:created>
  <dcterms:modified xsi:type="dcterms:W3CDTF">2026-01-12T13:39:19Z</dcterms:modified>
</cp:coreProperties>
</file>